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ydelsrådet\Årsmøte\"/>
    </mc:Choice>
  </mc:AlternateContent>
  <xr:revisionPtr revIDLastSave="0" documentId="8_{B9F27CA7-C631-4AF0-A12C-429B4DB585F3}" xr6:coauthVersionLast="47" xr6:coauthVersionMax="47" xr10:uidLastSave="{00000000-0000-0000-0000-000000000000}"/>
  <bookViews>
    <workbookView xWindow="-26010" yWindow="2790" windowWidth="21600" windowHeight="11265" activeTab="2" xr2:uid="{722C5123-2A7D-490A-8CE3-497424F6F558}"/>
  </bookViews>
  <sheets>
    <sheet name="2019" sheetId="1" r:id="rId1"/>
    <sheet name="2020" sheetId="2" r:id="rId2"/>
    <sheet name="2021" sheetId="3" r:id="rId3"/>
    <sheet name="20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14" i="4"/>
  <c r="B19" i="4" s="1"/>
  <c r="B27" i="4" s="1"/>
  <c r="B21" i="3"/>
  <c r="B10" i="3"/>
  <c r="B14" i="3" s="1"/>
  <c r="B22" i="3" s="1"/>
  <c r="B5" i="3"/>
  <c r="B4" i="3"/>
  <c r="B20" i="3" s="1"/>
  <c r="B12" i="2"/>
  <c r="B5" i="2"/>
  <c r="B6" i="2"/>
  <c r="B28" i="1"/>
  <c r="B6" i="3" l="1"/>
  <c r="B16" i="2"/>
  <c r="B24" i="1"/>
  <c r="B23" i="3" l="1"/>
  <c r="B24" i="3" s="1"/>
  <c r="B17" i="3"/>
  <c r="B4" i="4" s="1"/>
  <c r="B24" i="2"/>
  <c r="B25" i="1"/>
  <c r="B18" i="1"/>
  <c r="B25" i="4" l="1"/>
  <c r="B10" i="4"/>
  <c r="B22" i="1"/>
  <c r="B21" i="1"/>
  <c r="B20" i="1"/>
  <c r="B19" i="1"/>
  <c r="B26" i="4" l="1"/>
  <c r="B28" i="4" s="1"/>
  <c r="B29" i="4" s="1"/>
  <c r="B22" i="4"/>
  <c r="B6" i="1"/>
  <c r="B29" i="1" s="1"/>
  <c r="B7" i="1"/>
  <c r="B12" i="1" s="1"/>
  <c r="B16" i="1"/>
  <c r="B26" i="1" s="1"/>
  <c r="B30" i="1" s="1"/>
  <c r="B31" i="1" l="1"/>
  <c r="B32" i="1" l="1"/>
  <c r="B4" i="2" s="1"/>
  <c r="B8" i="2" s="1"/>
  <c r="B23" i="2" l="1"/>
  <c r="B25" i="2" s="1"/>
  <c r="B19" i="2"/>
  <c r="B22" i="2"/>
  <c r="B26" i="2" l="1"/>
</calcChain>
</file>

<file path=xl/sharedStrings.xml><?xml version="1.0" encoding="utf-8"?>
<sst xmlns="http://schemas.openxmlformats.org/spreadsheetml/2006/main" count="83" uniqueCount="44">
  <si>
    <t>Saldo pr. 01.01.2019</t>
  </si>
  <si>
    <t>Bankgebyrer</t>
  </si>
  <si>
    <t>Grøtfest 2018</t>
  </si>
  <si>
    <t>Mottatt fra Norsk Tipping</t>
  </si>
  <si>
    <t>Vipps</t>
  </si>
  <si>
    <t>Bankinnskudd</t>
  </si>
  <si>
    <t>Øyvind Bjørn</t>
  </si>
  <si>
    <t>Tromsø kommune</t>
  </si>
  <si>
    <t>Renter</t>
  </si>
  <si>
    <t>Reklametrykk</t>
  </si>
  <si>
    <t>Stamples</t>
  </si>
  <si>
    <t>Hamna Restaurant</t>
  </si>
  <si>
    <t>Rekvisita</t>
  </si>
  <si>
    <t>Juleverksted</t>
  </si>
  <si>
    <t xml:space="preserve">Hamnadagen </t>
  </si>
  <si>
    <t>Grøtkveld</t>
  </si>
  <si>
    <t>Til Anita Richadsen</t>
  </si>
  <si>
    <t>Innbetalinger</t>
  </si>
  <si>
    <t>Utbetalinger</t>
  </si>
  <si>
    <t>Innestående pr. 01.01.20</t>
  </si>
  <si>
    <t>Bankgebyrer/abonnement bank</t>
  </si>
  <si>
    <t>Norsk Tipping</t>
  </si>
  <si>
    <t>Sum</t>
  </si>
  <si>
    <t xml:space="preserve">Sum </t>
  </si>
  <si>
    <t>Lindorff/Staples</t>
  </si>
  <si>
    <t>Kulturkveld Solneset skole 15.12.19</t>
  </si>
  <si>
    <t>Inngående balanse</t>
  </si>
  <si>
    <t>Inntekter</t>
  </si>
  <si>
    <t>Resultat</t>
  </si>
  <si>
    <t>Utgående balanse</t>
  </si>
  <si>
    <t>REGNSKAP 2019</t>
  </si>
  <si>
    <t xml:space="preserve">Hamna bydelsråd </t>
  </si>
  <si>
    <t>Årsgebyr bank</t>
  </si>
  <si>
    <t>Innestående på konto 31.12.20</t>
  </si>
  <si>
    <t>Innestående pr. 01.01.21</t>
  </si>
  <si>
    <t>Honorering musikk 17 mai</t>
  </si>
  <si>
    <t>Innestående på konto 31.12.21</t>
  </si>
  <si>
    <t>Innestående pr. 01.01.22</t>
  </si>
  <si>
    <t>Innestående på konto ….</t>
  </si>
  <si>
    <t>Hamna Restaurant/Utopiverkted</t>
  </si>
  <si>
    <t>Kommunal landspensjonskasse/redunert Utopiverksted</t>
  </si>
  <si>
    <t>Akedag</t>
  </si>
  <si>
    <t>Tromsø kommune, rydding</t>
  </si>
  <si>
    <t>Refunderte utlegg Utopiverksted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</si>
</sst>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A87A-5721-4B89-A30C-A776FF3FEE48}">
  <dimension ref="A1:C49"/>
  <sheetViews>
    <sheetView workbookViewId="0">
      <selection activeCell="F30" sqref="F30"/>
    </sheetView>
  </sheetViews>
  <sheetFormatPr baseColWidth="10" defaultRowHeight="14.5" x14ac:dyDescent="0.35"/>
  <cols>
    <col min="1" max="1" width="32" customWidth="1"/>
  </cols>
  <sheetData>
    <row r="1" spans="1:3" x14ac:dyDescent="0.35">
      <c r="A1" t="s">
        <v>31</v>
      </c>
    </row>
    <row r="2" spans="1:3" x14ac:dyDescent="0.35">
      <c r="A2" t="s">
        <v>30</v>
      </c>
    </row>
    <row r="4" spans="1:3" x14ac:dyDescent="0.35">
      <c r="A4" t="s">
        <v>17</v>
      </c>
    </row>
    <row r="5" spans="1:3" x14ac:dyDescent="0.35">
      <c r="A5" t="s">
        <v>0</v>
      </c>
      <c r="B5" s="1">
        <v>28113.24</v>
      </c>
      <c r="C5" s="1"/>
    </row>
    <row r="6" spans="1:3" x14ac:dyDescent="0.35">
      <c r="A6" t="s">
        <v>3</v>
      </c>
      <c r="B6" s="1">
        <f>1502.57+1479.32+1571.65</f>
        <v>4553.54</v>
      </c>
      <c r="C6" s="1"/>
    </row>
    <row r="7" spans="1:3" x14ac:dyDescent="0.35">
      <c r="A7" t="s">
        <v>4</v>
      </c>
      <c r="B7" s="1">
        <f>2706.73+73.68+93.34+19.65</f>
        <v>2893.4</v>
      </c>
      <c r="C7" s="1"/>
    </row>
    <row r="8" spans="1:3" x14ac:dyDescent="0.35">
      <c r="A8" t="s">
        <v>5</v>
      </c>
      <c r="B8" s="1">
        <v>1750</v>
      </c>
      <c r="C8" s="1"/>
    </row>
    <row r="9" spans="1:3" x14ac:dyDescent="0.35">
      <c r="A9" t="s">
        <v>6</v>
      </c>
      <c r="B9" s="1">
        <v>255</v>
      </c>
      <c r="C9" s="1"/>
    </row>
    <row r="10" spans="1:3" x14ac:dyDescent="0.35">
      <c r="A10" t="s">
        <v>7</v>
      </c>
      <c r="B10" s="1">
        <v>28000</v>
      </c>
      <c r="C10" s="1"/>
    </row>
    <row r="11" spans="1:3" x14ac:dyDescent="0.35">
      <c r="A11" t="s">
        <v>8</v>
      </c>
      <c r="B11" s="1">
        <v>13</v>
      </c>
      <c r="C11" s="1"/>
    </row>
    <row r="12" spans="1:3" x14ac:dyDescent="0.35">
      <c r="A12" t="s">
        <v>22</v>
      </c>
      <c r="B12" s="2">
        <f>SUM(B5:B11)</f>
        <v>65578.179999999993</v>
      </c>
      <c r="C12" s="1"/>
    </row>
    <row r="13" spans="1:3" x14ac:dyDescent="0.35">
      <c r="B13" s="1"/>
      <c r="C13" s="1"/>
    </row>
    <row r="14" spans="1:3" x14ac:dyDescent="0.35">
      <c r="B14" s="1"/>
      <c r="C14" s="1"/>
    </row>
    <row r="15" spans="1:3" x14ac:dyDescent="0.35">
      <c r="A15" t="s">
        <v>18</v>
      </c>
      <c r="B15" s="1"/>
      <c r="C15" s="1"/>
    </row>
    <row r="16" spans="1:3" x14ac:dyDescent="0.35">
      <c r="A16" t="s">
        <v>20</v>
      </c>
      <c r="B16" s="1">
        <f>50+28+1.5+50+4+50+50+50+6+50+50+50+50+1.5+300+20+50+3+15+30+15+4+3+14</f>
        <v>945</v>
      </c>
      <c r="C16" s="1"/>
    </row>
    <row r="17" spans="1:3" x14ac:dyDescent="0.35">
      <c r="A17" t="s">
        <v>2</v>
      </c>
      <c r="B17" s="1">
        <v>1185</v>
      </c>
      <c r="C17" s="1"/>
    </row>
    <row r="18" spans="1:3" x14ac:dyDescent="0.35">
      <c r="A18" t="s">
        <v>9</v>
      </c>
      <c r="B18" s="1">
        <f>750+2335+750</f>
        <v>3835</v>
      </c>
      <c r="C18" s="1"/>
    </row>
    <row r="19" spans="1:3" x14ac:dyDescent="0.35">
      <c r="A19" t="s">
        <v>10</v>
      </c>
      <c r="B19" s="1">
        <f>530</f>
        <v>530</v>
      </c>
      <c r="C19" s="1"/>
    </row>
    <row r="20" spans="1:3" x14ac:dyDescent="0.35">
      <c r="A20" t="s">
        <v>11</v>
      </c>
      <c r="B20" s="1">
        <f>815+1095</f>
        <v>1910</v>
      </c>
      <c r="C20" s="1"/>
    </row>
    <row r="21" spans="1:3" x14ac:dyDescent="0.35">
      <c r="A21" t="s">
        <v>12</v>
      </c>
      <c r="B21" s="1">
        <f>900+94.9+105.7+149.5+228+1315.7+2467.8+3354.3+228</f>
        <v>8843.9000000000015</v>
      </c>
      <c r="C21" s="1"/>
    </row>
    <row r="22" spans="1:3" x14ac:dyDescent="0.35">
      <c r="A22" t="s">
        <v>13</v>
      </c>
      <c r="B22" s="1">
        <f>75.2+138.4+261.9+572.5+388.8+434.4+636.4+950+1286+111.4+305.8+409+455.3+811.5+1500</f>
        <v>8336.6</v>
      </c>
      <c r="C22" s="1"/>
    </row>
    <row r="23" spans="1:3" x14ac:dyDescent="0.35">
      <c r="A23" t="s">
        <v>14</v>
      </c>
      <c r="B23" s="1">
        <v>358</v>
      </c>
      <c r="C23" s="1"/>
    </row>
    <row r="24" spans="1:3" x14ac:dyDescent="0.35">
      <c r="A24" t="s">
        <v>15</v>
      </c>
      <c r="B24" s="1">
        <f>260.3+79+210+179+595+1239+59.9</f>
        <v>2622.2000000000003</v>
      </c>
      <c r="C24" s="1"/>
    </row>
    <row r="25" spans="1:3" x14ac:dyDescent="0.35">
      <c r="A25" t="s">
        <v>16</v>
      </c>
      <c r="B25" s="1">
        <f>195.9+1660</f>
        <v>1855.9</v>
      </c>
      <c r="C25" s="1"/>
    </row>
    <row r="26" spans="1:3" x14ac:dyDescent="0.35">
      <c r="A26" t="s">
        <v>23</v>
      </c>
      <c r="B26" s="2">
        <f>SUM(B16:B25)</f>
        <v>30421.600000000002</v>
      </c>
      <c r="C26" s="1"/>
    </row>
    <row r="27" spans="1:3" x14ac:dyDescent="0.35">
      <c r="B27" s="2"/>
      <c r="C27" s="1"/>
    </row>
    <row r="28" spans="1:3" x14ac:dyDescent="0.35">
      <c r="A28" t="s">
        <v>26</v>
      </c>
      <c r="B28" s="1">
        <f>B5</f>
        <v>28113.24</v>
      </c>
      <c r="C28" s="1"/>
    </row>
    <row r="29" spans="1:3" x14ac:dyDescent="0.35">
      <c r="A29" t="s">
        <v>27</v>
      </c>
      <c r="B29" s="1">
        <f>B6+B7+B8+B9+B10+B11</f>
        <v>37464.94</v>
      </c>
      <c r="C29" s="1"/>
    </row>
    <row r="30" spans="1:3" x14ac:dyDescent="0.35">
      <c r="A30" t="s">
        <v>18</v>
      </c>
      <c r="B30" s="1">
        <f>B26</f>
        <v>30421.600000000002</v>
      </c>
      <c r="C30" s="1"/>
    </row>
    <row r="31" spans="1:3" x14ac:dyDescent="0.35">
      <c r="A31" t="s">
        <v>28</v>
      </c>
      <c r="B31" s="1">
        <f>B29-B30</f>
        <v>7043.34</v>
      </c>
      <c r="C31" s="1"/>
    </row>
    <row r="32" spans="1:3" x14ac:dyDescent="0.35">
      <c r="A32" t="s">
        <v>29</v>
      </c>
      <c r="B32" s="1">
        <f>B28+B31</f>
        <v>35156.58</v>
      </c>
      <c r="C32" s="1"/>
    </row>
    <row r="33" spans="2:3" x14ac:dyDescent="0.35">
      <c r="B33" s="1"/>
      <c r="C33" s="1"/>
    </row>
    <row r="34" spans="2:3" x14ac:dyDescent="0.35">
      <c r="B34" s="1"/>
      <c r="C34" s="1"/>
    </row>
    <row r="35" spans="2:3" x14ac:dyDescent="0.35">
      <c r="B35" s="1"/>
      <c r="C35" s="1"/>
    </row>
    <row r="36" spans="2:3" x14ac:dyDescent="0.35">
      <c r="B36" s="1"/>
      <c r="C36" s="1"/>
    </row>
    <row r="37" spans="2:3" x14ac:dyDescent="0.35">
      <c r="B37" s="1"/>
      <c r="C37" s="1"/>
    </row>
    <row r="38" spans="2:3" x14ac:dyDescent="0.35">
      <c r="B38" s="1"/>
      <c r="C38" s="1"/>
    </row>
    <row r="39" spans="2:3" x14ac:dyDescent="0.35">
      <c r="B39" s="1"/>
      <c r="C39" s="1"/>
    </row>
    <row r="40" spans="2:3" x14ac:dyDescent="0.35">
      <c r="B40" s="1"/>
      <c r="C40" s="1"/>
    </row>
    <row r="41" spans="2:3" x14ac:dyDescent="0.35">
      <c r="B41" s="1"/>
      <c r="C41" s="1"/>
    </row>
    <row r="42" spans="2:3" x14ac:dyDescent="0.35">
      <c r="B42" s="1"/>
      <c r="C42" s="1"/>
    </row>
    <row r="43" spans="2:3" x14ac:dyDescent="0.35">
      <c r="B43" s="1"/>
      <c r="C43" s="1"/>
    </row>
    <row r="44" spans="2:3" x14ac:dyDescent="0.35">
      <c r="B44" s="1"/>
      <c r="C44" s="1"/>
    </row>
    <row r="45" spans="2:3" x14ac:dyDescent="0.35">
      <c r="B45" s="1"/>
      <c r="C45" s="1"/>
    </row>
    <row r="46" spans="2:3" x14ac:dyDescent="0.35">
      <c r="B46" s="1"/>
      <c r="C46" s="1"/>
    </row>
    <row r="47" spans="2:3" x14ac:dyDescent="0.35">
      <c r="B47" s="1"/>
      <c r="C47" s="1"/>
    </row>
    <row r="48" spans="2:3" x14ac:dyDescent="0.35">
      <c r="B48" s="1"/>
      <c r="C48" s="1"/>
    </row>
    <row r="49" spans="2:3" x14ac:dyDescent="0.35">
      <c r="B49" s="1"/>
      <c r="C4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26EB-300E-4A6B-A016-E10273A27E77}">
  <dimension ref="A1:C27"/>
  <sheetViews>
    <sheetView zoomScaleNormal="100" workbookViewId="0">
      <selection sqref="A1:B26"/>
    </sheetView>
  </sheetViews>
  <sheetFormatPr baseColWidth="10" defaultRowHeight="14.5" x14ac:dyDescent="0.35"/>
  <cols>
    <col min="1" max="1" width="31.36328125" customWidth="1"/>
  </cols>
  <sheetData>
    <row r="1" spans="1:2" x14ac:dyDescent="0.35">
      <c r="A1">
        <v>2020</v>
      </c>
    </row>
    <row r="3" spans="1:2" x14ac:dyDescent="0.35">
      <c r="A3" t="s">
        <v>17</v>
      </c>
    </row>
    <row r="4" spans="1:2" x14ac:dyDescent="0.35">
      <c r="A4" t="s">
        <v>19</v>
      </c>
      <c r="B4" s="1">
        <f>'2019'!B32</f>
        <v>35156.58</v>
      </c>
    </row>
    <row r="5" spans="1:2" x14ac:dyDescent="0.35">
      <c r="A5" t="s">
        <v>21</v>
      </c>
      <c r="B5" s="1">
        <f>1652.98+1383.69+1519.52</f>
        <v>4556.1900000000005</v>
      </c>
    </row>
    <row r="6" spans="1:2" x14ac:dyDescent="0.35">
      <c r="A6" t="s">
        <v>7</v>
      </c>
      <c r="B6" s="1">
        <f>24000+24000</f>
        <v>48000</v>
      </c>
    </row>
    <row r="7" spans="1:2" x14ac:dyDescent="0.35">
      <c r="A7" t="s">
        <v>8</v>
      </c>
      <c r="B7" s="1">
        <v>11</v>
      </c>
    </row>
    <row r="8" spans="1:2" x14ac:dyDescent="0.35">
      <c r="A8" t="s">
        <v>22</v>
      </c>
      <c r="B8" s="1">
        <f>SUM(B4:B7)</f>
        <v>87723.77</v>
      </c>
    </row>
    <row r="9" spans="1:2" x14ac:dyDescent="0.35">
      <c r="B9" s="1"/>
    </row>
    <row r="10" spans="1:2" x14ac:dyDescent="0.35">
      <c r="B10" s="1"/>
    </row>
    <row r="11" spans="1:2" x14ac:dyDescent="0.35">
      <c r="A11" t="s">
        <v>18</v>
      </c>
      <c r="B11" s="1"/>
    </row>
    <row r="12" spans="1:2" x14ac:dyDescent="0.35">
      <c r="A12" t="s">
        <v>1</v>
      </c>
      <c r="B12" s="1">
        <f>67+30+30+45+15</f>
        <v>187</v>
      </c>
    </row>
    <row r="13" spans="1:2" x14ac:dyDescent="0.35">
      <c r="A13" t="s">
        <v>32</v>
      </c>
      <c r="B13" s="1">
        <v>300</v>
      </c>
    </row>
    <row r="14" spans="1:2" x14ac:dyDescent="0.35">
      <c r="A14" t="s">
        <v>24</v>
      </c>
      <c r="B14" s="1">
        <v>1177.69</v>
      </c>
    </row>
    <row r="15" spans="1:2" x14ac:dyDescent="0.35">
      <c r="A15" t="s">
        <v>25</v>
      </c>
      <c r="B15" s="1">
        <v>374.25</v>
      </c>
    </row>
    <row r="16" spans="1:2" x14ac:dyDescent="0.35">
      <c r="A16" t="s">
        <v>22</v>
      </c>
      <c r="B16" s="1">
        <f>SUM(B12:B15)</f>
        <v>2038.94</v>
      </c>
    </row>
    <row r="17" spans="1:3" x14ac:dyDescent="0.35">
      <c r="B17" s="1"/>
    </row>
    <row r="18" spans="1:3" x14ac:dyDescent="0.35">
      <c r="B18" s="1"/>
    </row>
    <row r="19" spans="1:3" x14ac:dyDescent="0.35">
      <c r="A19" t="s">
        <v>33</v>
      </c>
      <c r="B19" s="1">
        <f>B8-B16</f>
        <v>85684.83</v>
      </c>
      <c r="C19" s="1"/>
    </row>
    <row r="20" spans="1:3" x14ac:dyDescent="0.35">
      <c r="B20" s="1"/>
    </row>
    <row r="22" spans="1:3" x14ac:dyDescent="0.35">
      <c r="A22" t="s">
        <v>26</v>
      </c>
      <c r="B22" s="1">
        <f>B4</f>
        <v>35156.58</v>
      </c>
    </row>
    <row r="23" spans="1:3" x14ac:dyDescent="0.35">
      <c r="A23" t="s">
        <v>27</v>
      </c>
      <c r="B23" s="1">
        <f>B8-B4</f>
        <v>52567.19</v>
      </c>
    </row>
    <row r="24" spans="1:3" x14ac:dyDescent="0.35">
      <c r="A24" t="s">
        <v>18</v>
      </c>
      <c r="B24" s="1">
        <f>B16</f>
        <v>2038.94</v>
      </c>
    </row>
    <row r="25" spans="1:3" x14ac:dyDescent="0.35">
      <c r="A25" t="s">
        <v>28</v>
      </c>
      <c r="B25" s="1">
        <f>B23-B24</f>
        <v>50528.25</v>
      </c>
    </row>
    <row r="26" spans="1:3" x14ac:dyDescent="0.35">
      <c r="A26" t="s">
        <v>29</v>
      </c>
      <c r="B26" s="1">
        <f>B22+B25</f>
        <v>85684.83</v>
      </c>
    </row>
    <row r="27" spans="1:3" x14ac:dyDescent="0.35">
      <c r="B27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49E-03E0-4FA6-8B20-0CA232ED84A4}">
  <dimension ref="A1:B24"/>
  <sheetViews>
    <sheetView tabSelected="1" workbookViewId="0">
      <selection activeCell="D6" sqref="D6"/>
    </sheetView>
  </sheetViews>
  <sheetFormatPr baseColWidth="10" defaultRowHeight="14.5" x14ac:dyDescent="0.35"/>
  <cols>
    <col min="1" max="1" width="37" customWidth="1"/>
  </cols>
  <sheetData>
    <row r="1" spans="1:2" x14ac:dyDescent="0.35">
      <c r="A1">
        <v>2021</v>
      </c>
    </row>
    <row r="3" spans="1:2" x14ac:dyDescent="0.35">
      <c r="A3" t="s">
        <v>17</v>
      </c>
    </row>
    <row r="4" spans="1:2" x14ac:dyDescent="0.35">
      <c r="A4" t="s">
        <v>34</v>
      </c>
      <c r="B4" s="1">
        <f>'2020'!B19</f>
        <v>85684.83</v>
      </c>
    </row>
    <row r="5" spans="1:2" x14ac:dyDescent="0.35">
      <c r="A5" t="s">
        <v>21</v>
      </c>
      <c r="B5" s="1">
        <f>3020.71+2203.07+1526.56</f>
        <v>6750.34</v>
      </c>
    </row>
    <row r="6" spans="1:2" x14ac:dyDescent="0.35">
      <c r="A6" t="s">
        <v>22</v>
      </c>
      <c r="B6" s="1">
        <f>SUM(B4:B5)</f>
        <v>92435.17</v>
      </c>
    </row>
    <row r="7" spans="1:2" x14ac:dyDescent="0.35">
      <c r="B7" s="1"/>
    </row>
    <row r="8" spans="1:2" x14ac:dyDescent="0.35">
      <c r="B8" s="1"/>
    </row>
    <row r="9" spans="1:2" x14ac:dyDescent="0.35">
      <c r="A9" t="s">
        <v>18</v>
      </c>
      <c r="B9" s="1"/>
    </row>
    <row r="10" spans="1:2" x14ac:dyDescent="0.35">
      <c r="A10" t="s">
        <v>1</v>
      </c>
      <c r="B10" s="1">
        <f>15+15+15+15+15+15+15+23+15+15+17+15</f>
        <v>190</v>
      </c>
    </row>
    <row r="11" spans="1:2" x14ac:dyDescent="0.35">
      <c r="A11" t="s">
        <v>32</v>
      </c>
      <c r="B11" s="1">
        <v>300</v>
      </c>
    </row>
    <row r="12" spans="1:2" x14ac:dyDescent="0.35">
      <c r="A12" t="s">
        <v>35</v>
      </c>
      <c r="B12" s="1">
        <v>10000</v>
      </c>
    </row>
    <row r="13" spans="1:2" x14ac:dyDescent="0.35">
      <c r="A13" t="s">
        <v>39</v>
      </c>
      <c r="B13" s="1">
        <v>3025</v>
      </c>
    </row>
    <row r="14" spans="1:2" x14ac:dyDescent="0.35">
      <c r="A14" t="s">
        <v>22</v>
      </c>
      <c r="B14" s="1">
        <f>SUM(B10:B13)</f>
        <v>13515</v>
      </c>
    </row>
    <row r="15" spans="1:2" x14ac:dyDescent="0.35">
      <c r="B15" s="1"/>
    </row>
    <row r="16" spans="1:2" x14ac:dyDescent="0.35">
      <c r="B16" s="1"/>
    </row>
    <row r="17" spans="1:2" x14ac:dyDescent="0.35">
      <c r="A17" t="s">
        <v>36</v>
      </c>
      <c r="B17" s="1">
        <f>B6-B14</f>
        <v>78920.17</v>
      </c>
    </row>
    <row r="18" spans="1:2" x14ac:dyDescent="0.35">
      <c r="B18" s="1"/>
    </row>
    <row r="20" spans="1:2" x14ac:dyDescent="0.35">
      <c r="A20" t="s">
        <v>26</v>
      </c>
      <c r="B20" s="1">
        <f>B4</f>
        <v>85684.83</v>
      </c>
    </row>
    <row r="21" spans="1:2" x14ac:dyDescent="0.35">
      <c r="A21" t="s">
        <v>27</v>
      </c>
      <c r="B21" s="1">
        <f>B6-B4</f>
        <v>6750.3399999999965</v>
      </c>
    </row>
    <row r="22" spans="1:2" x14ac:dyDescent="0.35">
      <c r="A22" t="s">
        <v>18</v>
      </c>
      <c r="B22" s="1">
        <f>B14</f>
        <v>13515</v>
      </c>
    </row>
    <row r="23" spans="1:2" x14ac:dyDescent="0.35">
      <c r="A23" t="s">
        <v>28</v>
      </c>
      <c r="B23" s="1">
        <f>B21-B22</f>
        <v>-6764.6600000000035</v>
      </c>
    </row>
    <row r="24" spans="1:2" x14ac:dyDescent="0.35">
      <c r="A24" t="s">
        <v>29</v>
      </c>
      <c r="B24" s="1">
        <f>B20+B23</f>
        <v>78920.17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3F96-E3F1-4FB0-B7C1-7A2DFA27B4D3}">
  <dimension ref="A1:B29"/>
  <sheetViews>
    <sheetView workbookViewId="0">
      <selection activeCell="B6" sqref="B6"/>
    </sheetView>
  </sheetViews>
  <sheetFormatPr baseColWidth="10" defaultRowHeight="14.5" x14ac:dyDescent="0.35"/>
  <cols>
    <col min="1" max="1" width="51.90625" customWidth="1"/>
  </cols>
  <sheetData>
    <row r="1" spans="1:2" x14ac:dyDescent="0.35">
      <c r="A1">
        <v>2022</v>
      </c>
    </row>
    <row r="3" spans="1:2" x14ac:dyDescent="0.35">
      <c r="A3" t="s">
        <v>17</v>
      </c>
    </row>
    <row r="4" spans="1:2" x14ac:dyDescent="0.35">
      <c r="A4" t="s">
        <v>37</v>
      </c>
      <c r="B4" s="1">
        <f>'2021'!B17</f>
        <v>78920.17</v>
      </c>
    </row>
    <row r="5" spans="1:2" x14ac:dyDescent="0.35">
      <c r="A5" t="s">
        <v>21</v>
      </c>
      <c r="B5" s="1">
        <f>2661.82+2320.18</f>
        <v>4982</v>
      </c>
    </row>
    <row r="6" spans="1:2" x14ac:dyDescent="0.35">
      <c r="A6" t="s">
        <v>42</v>
      </c>
      <c r="B6" s="1">
        <v>36250</v>
      </c>
    </row>
    <row r="7" spans="1:2" ht="13.75" customHeight="1" x14ac:dyDescent="0.35">
      <c r="A7" t="s">
        <v>40</v>
      </c>
      <c r="B7" s="1">
        <v>5019.8999999999996</v>
      </c>
    </row>
    <row r="8" spans="1:2" ht="13.75" customHeight="1" x14ac:dyDescent="0.35">
      <c r="A8" t="s">
        <v>7</v>
      </c>
      <c r="B8" s="1">
        <v>24000</v>
      </c>
    </row>
    <row r="9" spans="1:2" x14ac:dyDescent="0.35">
      <c r="A9" t="s">
        <v>8</v>
      </c>
      <c r="B9" s="1">
        <v>0</v>
      </c>
    </row>
    <row r="10" spans="1:2" x14ac:dyDescent="0.35">
      <c r="A10" t="s">
        <v>22</v>
      </c>
      <c r="B10" s="1">
        <f>SUM(B4:B9)</f>
        <v>149172.07</v>
      </c>
    </row>
    <row r="11" spans="1:2" x14ac:dyDescent="0.35">
      <c r="B11" s="1"/>
    </row>
    <row r="12" spans="1:2" x14ac:dyDescent="0.35">
      <c r="B12" s="1"/>
    </row>
    <row r="13" spans="1:2" x14ac:dyDescent="0.35">
      <c r="A13" t="s">
        <v>18</v>
      </c>
      <c r="B13" s="1"/>
    </row>
    <row r="14" spans="1:2" x14ac:dyDescent="0.35">
      <c r="A14" t="s">
        <v>1</v>
      </c>
      <c r="B14" s="1">
        <f>15+15+5+15+15+5+15</f>
        <v>85</v>
      </c>
    </row>
    <row r="15" spans="1:2" x14ac:dyDescent="0.35">
      <c r="A15" t="s">
        <v>32</v>
      </c>
      <c r="B15" s="1"/>
    </row>
    <row r="16" spans="1:2" x14ac:dyDescent="0.35">
      <c r="A16" t="s">
        <v>35</v>
      </c>
      <c r="B16" s="1">
        <v>10000</v>
      </c>
    </row>
    <row r="17" spans="1:2" x14ac:dyDescent="0.35">
      <c r="A17" t="s">
        <v>41</v>
      </c>
      <c r="B17" s="1">
        <v>5000</v>
      </c>
    </row>
    <row r="18" spans="1:2" x14ac:dyDescent="0.35">
      <c r="A18" t="s">
        <v>43</v>
      </c>
      <c r="B18" s="1">
        <v>1694.9</v>
      </c>
    </row>
    <row r="19" spans="1:2" x14ac:dyDescent="0.35">
      <c r="A19" t="s">
        <v>22</v>
      </c>
      <c r="B19" s="1">
        <f>SUM(B14:B18)</f>
        <v>16779.900000000001</v>
      </c>
    </row>
    <row r="20" spans="1:2" x14ac:dyDescent="0.35">
      <c r="B20" s="1"/>
    </row>
    <row r="21" spans="1:2" x14ac:dyDescent="0.35">
      <c r="B21" s="1"/>
    </row>
    <row r="22" spans="1:2" x14ac:dyDescent="0.35">
      <c r="A22" t="s">
        <v>38</v>
      </c>
      <c r="B22" s="1">
        <f>B10-B19</f>
        <v>132392.17000000001</v>
      </c>
    </row>
    <row r="23" spans="1:2" x14ac:dyDescent="0.35">
      <c r="B23" s="1"/>
    </row>
    <row r="25" spans="1:2" x14ac:dyDescent="0.35">
      <c r="A25" t="s">
        <v>26</v>
      </c>
      <c r="B25" s="1">
        <f>B4</f>
        <v>78920.17</v>
      </c>
    </row>
    <row r="26" spans="1:2" x14ac:dyDescent="0.35">
      <c r="A26" t="s">
        <v>27</v>
      </c>
      <c r="B26" s="1">
        <f>B10-B4</f>
        <v>70251.900000000009</v>
      </c>
    </row>
    <row r="27" spans="1:2" x14ac:dyDescent="0.35">
      <c r="A27" t="s">
        <v>18</v>
      </c>
      <c r="B27" s="1">
        <f>B19</f>
        <v>16779.900000000001</v>
      </c>
    </row>
    <row r="28" spans="1:2" x14ac:dyDescent="0.35">
      <c r="A28" t="s">
        <v>28</v>
      </c>
      <c r="B28" s="1">
        <f>B26-B27</f>
        <v>53472.000000000007</v>
      </c>
    </row>
    <row r="29" spans="1:2" x14ac:dyDescent="0.35">
      <c r="A29" t="s">
        <v>29</v>
      </c>
      <c r="B29" s="1">
        <f>B25+B28</f>
        <v>132392.17000000001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Gerd Larsen</dc:creator>
  <cp:lastModifiedBy>Anita Richardsen</cp:lastModifiedBy>
  <cp:lastPrinted>2022-05-25T13:18:47Z</cp:lastPrinted>
  <dcterms:created xsi:type="dcterms:W3CDTF">2020-04-04T09:53:26Z</dcterms:created>
  <dcterms:modified xsi:type="dcterms:W3CDTF">2022-05-25T13:19:28Z</dcterms:modified>
</cp:coreProperties>
</file>